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2" i="1"/>
  <c r="D32" i="1" s="1"/>
  <c r="E31" i="1"/>
  <c r="D30" i="1"/>
  <c r="C30" i="1"/>
  <c r="D29" i="1"/>
  <c r="D31" i="1" s="1"/>
  <c r="C29" i="1"/>
  <c r="C31" i="1" s="1"/>
  <c r="E26" i="1"/>
  <c r="D26" i="1" s="1"/>
  <c r="C26" i="1"/>
  <c r="E24" i="1"/>
  <c r="C24" i="1"/>
  <c r="D24" i="1" s="1"/>
  <c r="E22" i="1"/>
  <c r="C22" i="1"/>
  <c r="D22" i="1" s="1"/>
  <c r="E21" i="1"/>
  <c r="D21" i="1"/>
  <c r="C21" i="1"/>
  <c r="D20" i="1"/>
  <c r="C20" i="1"/>
  <c r="E19" i="1"/>
  <c r="D19" i="1"/>
  <c r="E18" i="1"/>
  <c r="C18" i="1"/>
  <c r="E17" i="1"/>
  <c r="C17" i="1"/>
  <c r="D12" i="1"/>
  <c r="C12" i="1"/>
  <c r="C25" i="1" s="1"/>
  <c r="C11" i="1"/>
  <c r="E25" i="1" l="1"/>
  <c r="D25" i="1"/>
  <c r="E27" i="1"/>
  <c r="E28" i="1" s="1"/>
  <c r="C28" i="1" s="1"/>
  <c r="D28" i="1" s="1"/>
  <c r="C23" i="1"/>
  <c r="D23" i="1" s="1"/>
  <c r="D27" i="1" s="1"/>
  <c r="D33" i="1" s="1"/>
  <c r="E23" i="1"/>
  <c r="C27" i="1" l="1"/>
</calcChain>
</file>

<file path=xl/sharedStrings.xml><?xml version="1.0" encoding="utf-8"?>
<sst xmlns="http://schemas.openxmlformats.org/spreadsheetml/2006/main" count="48" uniqueCount="48">
  <si>
    <t>Утвержден общим собранием собственников</t>
  </si>
  <si>
    <t>План работ и услуг по содержанию и ремонту общего имущества МКД на 2019 год по адресу:                                                                                                                Г. Исакова, 253 корпус 2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</si>
  <si>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</si>
  <si>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</si>
  <si>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</si>
  <si>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</si>
  <si>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</si>
  <si>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Задоженность (-), переплата (+) посостоянию на 01.01.2019</t>
  </si>
  <si>
    <t>Сумма задолженности МКД за ресурсы</t>
  </si>
  <si>
    <t>Тариф на содержание</t>
  </si>
  <si>
    <t>Прочие доходы дома</t>
  </si>
  <si>
    <t>Годовой доход МКД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</si>
  <si>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</si>
  <si>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</si>
  <si>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</si>
  <si>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</si>
  <si>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</si>
  <si>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</si>
  <si>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</si>
  <si>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</si>
  <si>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</si>
  <si>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</si>
  <si>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</si>
  <si>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</si>
  <si>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</si>
  <si>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Страхование лифтов</t>
  </si>
  <si>
    <t>2.4</t>
  </si>
  <si>
    <t>Дератизация подвального помещения</t>
  </si>
  <si>
    <t>2.5.</t>
  </si>
  <si>
    <t>Дезинсекция подвального помещения</t>
  </si>
  <si>
    <t>2.6.</t>
  </si>
  <si>
    <t xml:space="preserve">Услуги по управлению многоквартирным домом (12%) </t>
  </si>
  <si>
    <t>2.7.</t>
  </si>
  <si>
    <t>Сборы за обслуживание системой "Город" и ООО "Вычислительный центр ЖКХ"  (0,9%)</t>
  </si>
  <si>
    <t>2.8.</t>
  </si>
  <si>
    <t>Обслуживанеие Банком (2,5%)</t>
  </si>
  <si>
    <t>2.9.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</si>
  <si>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</si>
  <si>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</si>
  <si>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</si>
  <si>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3.3.</t>
  </si>
  <si>
    <t>Поромывка, опресовка ОС</t>
  </si>
  <si>
    <t>3.6.</t>
  </si>
  <si>
    <t xml:space="preserve">Востановление теплоизляции на системе горячего водоснабжения </t>
  </si>
  <si>
    <t xml:space="preserve">итого работ по текущему ремонту: </t>
  </si>
  <si>
    <t>Остаток денежных средств с 2018г.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</si>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</sst>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right"/>
    </xf>
    <xf numFmtId="0" fontId="2" fillId="0" borderId="0" xfId="0" applyFont="1" applyProtection="1"/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/>
    </xf>
    <xf numFmtId="0" fontId="1" fillId="0" borderId="0" xfId="0" applyFont="1" applyBorder="1" applyProtection="1"/>
    <xf numFmtId="49" fontId="3" fillId="0" borderId="1" xfId="0" applyNumberFormat="1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readingOrder="1"/>
    </xf>
    <xf numFmtId="0" fontId="1" fillId="0" borderId="2" xfId="0" applyFont="1" applyBorder="1" applyAlignment="1" applyProtection="1"/>
    <xf numFmtId="0" fontId="1" fillId="0" borderId="0" xfId="0" applyFont="1" applyBorder="1" applyAlignment="1" applyProtection="1"/>
    <xf numFmtId="0" fontId="3" fillId="0" borderId="2" xfId="0" applyFont="1" applyBorder="1" applyAlignment="1" applyProtection="1">
      <alignment horizontal="left" readingOrder="1"/>
    </xf>
    <xf numFmtId="0" fontId="1" fillId="0" borderId="2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readingOrder="1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 wrapText="1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>
      <alignment horizontal="left"/>
    </xf>
    <xf numFmtId="0" fontId="6" fillId="0" borderId="2" xfId="0" applyFont="1" applyBorder="1" applyProtection="1"/>
    <xf numFmtId="0" fontId="1" fillId="0" borderId="2" xfId="0" applyFont="1" applyBorder="1" applyProtection="1"/>
    <xf numFmtId="0" fontId="6" fillId="0" borderId="2" xfId="0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1" fillId="0" borderId="4" xfId="0" applyFont="1" applyBorder="1" applyAlignment="1" applyProtection="1"/>
    <xf numFmtId="49" fontId="4" fillId="0" borderId="7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center" vertical="center" wrapText="1" readingOrder="1"/>
    </xf>
    <xf numFmtId="0" fontId="7" fillId="0" borderId="3" xfId="0" applyFont="1" applyBorder="1" applyAlignment="1" applyProtection="1">
      <alignment horizontal="center" vertical="center" wrapText="1" readingOrder="1"/>
    </xf>
    <xf numFmtId="0" fontId="7" fillId="0" borderId="5" xfId="0" applyFont="1" applyBorder="1" applyAlignment="1" applyProtection="1">
      <alignment horizontal="center" vertical="center" wrapText="1" readingOrder="1"/>
    </xf>
    <xf numFmtId="49" fontId="4" fillId="0" borderId="8" xfId="0" applyNumberFormat="1" applyFont="1" applyBorder="1" applyAlignment="1" applyProtection="1">
      <alignment horizontal="center" vertical="center"/>
    </xf>
    <xf numFmtId="49" fontId="3" fillId="0" borderId="8" xfId="0" applyNumberFormat="1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 readingOrder="1"/>
    </xf>
    <xf numFmtId="49" fontId="5" fillId="0" borderId="3" xfId="0" applyNumberFormat="1" applyFont="1" applyBorder="1" applyProtection="1"/>
    <xf numFmtId="0" fontId="5" fillId="0" borderId="2" xfId="0" applyNumberFormat="1" applyFont="1" applyBorder="1" applyAlignment="1" applyProtection="1">
      <alignment horizontal="left" vertical="center" wrapText="1"/>
    </xf>
    <xf numFmtId="2" fontId="5" fillId="0" borderId="2" xfId="0" applyNumberFormat="1" applyFont="1" applyBorder="1" applyAlignment="1" applyProtection="1">
      <alignment horizontal="center"/>
    </xf>
    <xf numFmtId="49" fontId="5" fillId="0" borderId="2" xfId="0" applyNumberFormat="1" applyFont="1" applyBorder="1" applyProtection="1"/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left" vertical="center"/>
    </xf>
    <xf numFmtId="2" fontId="5" fillId="0" borderId="2" xfId="0" applyNumberFormat="1" applyFont="1" applyBorder="1" applyAlignment="1" applyProtection="1">
      <alignment horizontal="center"/>
      <protection locked="0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2" fontId="5" fillId="2" borderId="2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2" fontId="5" fillId="0" borderId="2" xfId="0" applyNumberFormat="1" applyFont="1" applyBorder="1" applyAlignment="1" applyProtection="1">
      <alignment horizontal="center" vertical="center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49" fontId="4" fillId="0" borderId="2" xfId="0" applyNumberFormat="1" applyFont="1" applyBorder="1" applyProtection="1">
      <protection locked="0"/>
    </xf>
    <xf numFmtId="0" fontId="6" fillId="0" borderId="2" xfId="0" applyFont="1" applyBorder="1" applyAlignment="1" applyProtection="1">
      <alignment horizontal="left" vertical="center"/>
    </xf>
    <xf numFmtId="2" fontId="4" fillId="0" borderId="2" xfId="0" applyNumberFormat="1" applyFont="1" applyBorder="1" applyAlignment="1" applyProtection="1">
      <alignment horizontal="center"/>
    </xf>
    <xf numFmtId="0" fontId="9" fillId="0" borderId="0" xfId="0" applyFont="1" applyProtection="1"/>
    <xf numFmtId="49" fontId="5" fillId="3" borderId="2" xfId="0" applyNumberFormat="1" applyFont="1" applyFill="1" applyBorder="1" applyAlignment="1" applyProtection="1">
      <alignment horizontal="left" vertical="center" wrapText="1"/>
      <protection locked="0"/>
    </xf>
    <xf numFmtId="2" fontId="5" fillId="3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/>
    <xf numFmtId="0" fontId="10" fillId="0" borderId="0" xfId="0" applyFont="1" applyBorder="1" applyProtection="1"/>
    <xf numFmtId="164" fontId="5" fillId="0" borderId="2" xfId="0" applyNumberFormat="1" applyFont="1" applyBorder="1" applyAlignment="1" applyProtection="1">
      <alignment horizontal="left" vertical="center" wrapText="1"/>
    </xf>
    <xf numFmtId="2" fontId="5" fillId="2" borderId="2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left" vertical="center" wrapText="1"/>
    </xf>
    <xf numFmtId="2" fontId="2" fillId="0" borderId="0" xfId="0" applyNumberFormat="1" applyFont="1" applyProtection="1"/>
    <xf numFmtId="49" fontId="5" fillId="0" borderId="2" xfId="0" applyNumberFormat="1" applyFont="1" applyBorder="1" applyAlignment="1" applyProtection="1">
      <alignment vertical="center"/>
      <protection locked="0"/>
    </xf>
    <xf numFmtId="49" fontId="5" fillId="3" borderId="2" xfId="0" applyNumberFormat="1" applyFont="1" applyFill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wrapText="1"/>
    </xf>
    <xf numFmtId="49" fontId="4" fillId="0" borderId="5" xfId="0" applyNumberFormat="1" applyFont="1" applyBorder="1" applyAlignment="1" applyProtection="1">
      <alignment wrapText="1"/>
    </xf>
    <xf numFmtId="2" fontId="4" fillId="0" borderId="2" xfId="0" applyNumberFormat="1" applyFont="1" applyBorder="1" applyAlignment="1" applyProtection="1">
      <alignment horizontal="center" vertical="center"/>
    </xf>
    <xf numFmtId="2" fontId="4" fillId="0" borderId="2" xfId="0" applyNumberFormat="1" applyFont="1" applyBorder="1" applyAlignment="1" applyProtection="1"/>
    <xf numFmtId="49" fontId="5" fillId="0" borderId="0" xfId="0" applyNumberFormat="1" applyFont="1" applyProtection="1"/>
    <xf numFmtId="49" fontId="5" fillId="0" borderId="0" xfId="0" applyNumberFormat="1" applyFont="1" applyAlignment="1" applyProtection="1">
      <alignment horizontal="left" vertical="center"/>
    </xf>
    <xf numFmtId="2" fontId="5" fillId="0" borderId="0" xfId="0" applyNumberFormat="1" applyFont="1" applyProtection="1"/>
    <xf numFmtId="2" fontId="4" fillId="0" borderId="0" xfId="0" applyNumberFormat="1" applyFont="1" applyProtection="1"/>
    <xf numFmtId="49" fontId="4" fillId="0" borderId="0" xfId="0" applyNumberFormat="1" applyFont="1" applyAlignment="1" applyProtection="1">
      <alignment horizontal="left" vertical="center" wrapText="1"/>
    </xf>
    <xf numFmtId="2" fontId="4" fillId="0" borderId="0" xfId="0" applyNumberFormat="1" applyFont="1" applyAlignment="1" applyProtection="1">
      <alignment horizontal="center" vertical="center"/>
    </xf>
    <xf numFmtId="49" fontId="11" fillId="0" borderId="0" xfId="0" applyNumberFormat="1" applyFont="1" applyBorder="1" applyProtection="1"/>
    <xf numFmtId="2" fontId="4" fillId="0" borderId="0" xfId="0" applyNumberFormat="1" applyFont="1" applyBorder="1" applyAlignment="1" applyProtection="1">
      <alignment horizontal="center" vertical="center" wrapText="1"/>
    </xf>
    <xf numFmtId="49" fontId="5" fillId="0" borderId="0" xfId="0" applyNumberFormat="1" applyFont="1" applyAlignment="1" applyProtection="1">
      <alignment horizontal="left"/>
    </xf>
    <xf numFmtId="2" fontId="1" fillId="0" borderId="0" xfId="0" applyNumberFormat="1" applyFont="1" applyProtection="1"/>
    <xf numFmtId="2" fontId="11" fillId="0" borderId="0" xfId="0" applyNumberFormat="1" applyFont="1" applyProtection="1"/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left" vertical="center"/>
    </xf>
    <xf numFmtId="0" fontId="10" fillId="0" borderId="0" xfId="0" applyFo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72025" y="12287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47625</xdr:rowOff>
    </xdr:from>
    <xdr:to>
      <xdr:col>5</xdr:col>
      <xdr:colOff>76200</xdr:colOff>
      <xdr:row>8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477000" y="1333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72025" y="12287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47625</xdr:rowOff>
    </xdr:from>
    <xdr:to>
      <xdr:col>5</xdr:col>
      <xdr:colOff>76200</xdr:colOff>
      <xdr:row>8</xdr:row>
      <xdr:rowOff>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477000" y="1333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772025" y="12287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47625</xdr:rowOff>
    </xdr:from>
    <xdr:to>
      <xdr:col>6</xdr:col>
      <xdr:colOff>76200</xdr:colOff>
      <xdr:row>8</xdr:row>
      <xdr:rowOff>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7219950" y="1333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772025" y="12287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47625</xdr:rowOff>
    </xdr:from>
    <xdr:to>
      <xdr:col>6</xdr:col>
      <xdr:colOff>76200</xdr:colOff>
      <xdr:row>8</xdr:row>
      <xdr:rowOff>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7219950" y="1333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772025" y="14382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142875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7219950" y="15906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772025" y="14382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142875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7219950" y="15906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772025" y="14382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114300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7219950" y="1590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772025" y="14382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114300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7219950" y="1590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772025" y="14382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772025" y="14382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772025" y="14382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6477000" y="15906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772025" y="14382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6477000" y="15906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772025" y="14382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7219950" y="15906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772025" y="14382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7219950" y="15906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772025" y="14382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7219950" y="15906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772025" y="14382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7219950" y="15906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772025" y="14382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7219950" y="15906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772025" y="14382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7219950" y="15906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workbookViewId="0">
      <selection sqref="A1:XFD1048576"/>
    </sheetView>
  </sheetViews>
  <sheetFormatPr defaultColWidth="8.85546875" defaultRowHeight="12" customHeight="1" x14ac:dyDescent="0.3"/>
  <cols>
    <col min="1" max="1" width="3.140625" style="1" customWidth="1"/>
    <col min="2" max="2" width="51.140625" style="2" customWidth="1"/>
    <col min="3" max="3" width="16.140625" style="1" customWidth="1"/>
    <col min="4" max="4" width="11.5703125" style="1" customWidth="1"/>
    <col min="5" max="5" width="15.140625" style="1" customWidth="1"/>
    <col min="6" max="6" width="11.140625" style="4" customWidth="1"/>
    <col min="7" max="7" width="12.85546875" style="4" customWidth="1"/>
    <col min="8" max="9" width="8.85546875" style="97"/>
    <col min="10" max="16384" width="8.85546875" style="4"/>
  </cols>
  <sheetData>
    <row r="1" spans="1:7" s="4" customFormat="1" ht="12" customHeight="1" x14ac:dyDescent="0.2">
      <c r="A1" s="1"/>
      <c r="B1" s="2"/>
      <c r="C1" s="1"/>
      <c r="D1" s="1"/>
      <c r="E1" s="3" t="s">
        <v>0</v>
      </c>
    </row>
    <row r="2" spans="1:7" s="4" customFormat="1" ht="29.25" customHeight="1" x14ac:dyDescent="0.2">
      <c r="A2" s="5" t="s">
        <v>1</v>
      </c>
      <c r="B2" s="5"/>
      <c r="C2" s="5"/>
      <c r="D2" s="5"/>
      <c r="E2" s="5"/>
      <c r="F2" s="5"/>
      <c r="G2" s="5"/>
    </row>
    <row r="3" spans="1:7" s="4" customFormat="1" ht="12" customHeight="1" x14ac:dyDescent="0.2">
      <c r="A3" s="1"/>
      <c r="B3" s="6"/>
      <c r="C3" s="7"/>
      <c r="D3" s="7"/>
      <c r="E3" s="7"/>
      <c r="F3" s="7"/>
      <c r="G3" s="8"/>
    </row>
    <row r="4" spans="1:7" s="4" customFormat="1" ht="12" customHeight="1" x14ac:dyDescent="0.25">
      <c r="A4" s="1"/>
      <c r="B4" s="9" t="s">
        <v>2</v>
      </c>
      <c r="C4" s="10" t="s">
        <v>3</v>
      </c>
      <c r="D4" s="11"/>
      <c r="E4" s="11"/>
      <c r="F4" s="12"/>
      <c r="G4" s="8"/>
    </row>
    <row r="5" spans="1:7" s="4" customFormat="1" ht="12" customHeight="1" x14ac:dyDescent="0.25">
      <c r="A5" s="1"/>
      <c r="B5" s="9" t="s">
        <v>4</v>
      </c>
      <c r="C5" s="13">
        <v>1</v>
      </c>
      <c r="D5" s="14"/>
      <c r="E5" s="14"/>
      <c r="F5" s="15"/>
      <c r="G5" s="8"/>
    </row>
    <row r="6" spans="1:7" s="4" customFormat="1" ht="12" customHeight="1" x14ac:dyDescent="0.25">
      <c r="A6" s="1"/>
      <c r="B6" s="16" t="s">
        <v>5</v>
      </c>
      <c r="C6" s="13">
        <v>3239.5</v>
      </c>
      <c r="D6" s="14"/>
      <c r="E6" s="14"/>
      <c r="F6" s="15"/>
      <c r="G6" s="8"/>
    </row>
    <row r="7" spans="1:7" s="4" customFormat="1" ht="12" customHeight="1" x14ac:dyDescent="0.25">
      <c r="A7" s="1"/>
      <c r="B7" s="16" t="s">
        <v>6</v>
      </c>
      <c r="C7" s="17">
        <v>410</v>
      </c>
      <c r="D7" s="18"/>
      <c r="E7" s="19"/>
      <c r="F7" s="15"/>
      <c r="G7" s="8"/>
    </row>
    <row r="8" spans="1:7" s="4" customFormat="1" ht="12" customHeight="1" x14ac:dyDescent="0.2">
      <c r="A8" s="1"/>
      <c r="B8" s="20" t="s">
        <v>7</v>
      </c>
      <c r="C8" s="21">
        <v>-40942.57</v>
      </c>
      <c r="D8" s="22"/>
      <c r="E8" s="23"/>
      <c r="F8" s="24"/>
      <c r="G8" s="8"/>
    </row>
    <row r="9" spans="1:7" s="4" customFormat="1" ht="12" customHeight="1" x14ac:dyDescent="0.2">
      <c r="A9" s="1"/>
      <c r="B9" s="25" t="s">
        <v>8</v>
      </c>
      <c r="C9" s="26">
        <v>470383</v>
      </c>
      <c r="D9" s="27"/>
      <c r="E9" s="28"/>
      <c r="F9" s="24"/>
      <c r="G9" s="8"/>
    </row>
    <row r="10" spans="1:7" s="4" customFormat="1" ht="12" customHeight="1" x14ac:dyDescent="0.2">
      <c r="A10" s="1"/>
      <c r="B10" s="29" t="s">
        <v>9</v>
      </c>
      <c r="C10" s="30">
        <v>8.5</v>
      </c>
      <c r="D10" s="31"/>
      <c r="E10" s="32"/>
      <c r="F10" s="1"/>
      <c r="G10" s="8"/>
    </row>
    <row r="11" spans="1:7" s="4" customFormat="1" ht="12" customHeight="1" x14ac:dyDescent="0.2">
      <c r="A11" s="1"/>
      <c r="B11" s="29" t="s">
        <v>10</v>
      </c>
      <c r="C11" s="30">
        <f>12*D35</f>
        <v>10317.119999999999</v>
      </c>
      <c r="D11" s="31"/>
      <c r="E11" s="32"/>
      <c r="F11" s="1"/>
      <c r="G11" s="8"/>
    </row>
    <row r="12" spans="1:7" s="4" customFormat="1" ht="12" customHeight="1" x14ac:dyDescent="0.2">
      <c r="A12" s="1"/>
      <c r="B12" s="29" t="s">
        <v>11</v>
      </c>
      <c r="C12" s="33">
        <f>C6*C10*12</f>
        <v>330429</v>
      </c>
      <c r="D12" s="31">
        <f>C12/12</f>
        <v>27535.75</v>
      </c>
      <c r="E12" s="32"/>
      <c r="F12" s="1"/>
      <c r="G12" s="8"/>
    </row>
    <row r="13" spans="1:7" s="4" customFormat="1" ht="12" customHeight="1" x14ac:dyDescent="0.2">
      <c r="A13" s="34"/>
      <c r="B13" s="35"/>
      <c r="C13" s="35"/>
      <c r="D13" s="35"/>
      <c r="E13" s="36"/>
    </row>
    <row r="14" spans="1:7" s="4" customFormat="1" ht="12" customHeight="1" x14ac:dyDescent="0.2">
      <c r="A14" s="37"/>
      <c r="B14" s="38"/>
      <c r="C14" s="39"/>
      <c r="D14" s="40"/>
      <c r="E14" s="41"/>
    </row>
    <row r="15" spans="1:7" s="4" customFormat="1" ht="12" customHeight="1" x14ac:dyDescent="0.2">
      <c r="A15" s="42" t="s">
        <v>12</v>
      </c>
      <c r="B15" s="43" t="s">
        <v>13</v>
      </c>
      <c r="C15" s="44" t="s">
        <v>14</v>
      </c>
      <c r="D15" s="45" t="s">
        <v>15</v>
      </c>
      <c r="E15" s="46"/>
    </row>
    <row r="16" spans="1:7" s="4" customFormat="1" ht="12" customHeight="1" x14ac:dyDescent="0.2">
      <c r="A16" s="47"/>
      <c r="B16" s="48"/>
      <c r="C16" s="49"/>
      <c r="D16" s="50" t="s">
        <v>16</v>
      </c>
      <c r="E16" s="50" t="s">
        <v>17</v>
      </c>
    </row>
    <row r="17" spans="1:9" ht="12.75" x14ac:dyDescent="0.2">
      <c r="A17" s="51" t="s">
        <v>18</v>
      </c>
      <c r="B17" s="52" t="s">
        <v>19</v>
      </c>
      <c r="C17" s="53">
        <f>D17*C6</f>
        <v>18270.78</v>
      </c>
      <c r="D17" s="53">
        <v>5.64</v>
      </c>
      <c r="E17" s="53">
        <f>C17*12</f>
        <v>219249.36</v>
      </c>
      <c r="H17" s="4"/>
      <c r="I17" s="4"/>
    </row>
    <row r="18" spans="1:9" ht="12.75" x14ac:dyDescent="0.2">
      <c r="A18" s="54" t="s">
        <v>20</v>
      </c>
      <c r="B18" s="55" t="s">
        <v>21</v>
      </c>
      <c r="C18" s="53">
        <f>0.67*C6</f>
        <v>2170.4650000000001</v>
      </c>
      <c r="D18" s="53">
        <v>0.67</v>
      </c>
      <c r="E18" s="53">
        <f>C18*12</f>
        <v>26045.58</v>
      </c>
      <c r="H18" s="4"/>
      <c r="I18" s="4"/>
    </row>
    <row r="19" spans="1:9" ht="12.75" x14ac:dyDescent="0.2">
      <c r="A19" s="54" t="s">
        <v>22</v>
      </c>
      <c r="B19" s="55" t="s">
        <v>23</v>
      </c>
      <c r="C19" s="53">
        <v>1350</v>
      </c>
      <c r="D19" s="53">
        <f>C19/C6</f>
        <v>0.41673097700262385</v>
      </c>
      <c r="E19" s="53">
        <f>C19*12</f>
        <v>16200</v>
      </c>
      <c r="H19" s="4"/>
      <c r="I19" s="4"/>
    </row>
    <row r="20" spans="1:9" ht="12.75" x14ac:dyDescent="0.2">
      <c r="A20" s="56" t="s">
        <v>24</v>
      </c>
      <c r="B20" s="57" t="s">
        <v>25</v>
      </c>
      <c r="C20" s="53">
        <f>E20/12</f>
        <v>27.75</v>
      </c>
      <c r="D20" s="53">
        <f>C20/C6</f>
        <v>8.5661367494983785E-3</v>
      </c>
      <c r="E20" s="58">
        <v>333</v>
      </c>
      <c r="H20" s="4"/>
      <c r="I20" s="4"/>
    </row>
    <row r="21" spans="1:9" ht="12.75" x14ac:dyDescent="0.2">
      <c r="A21" s="56" t="s">
        <v>26</v>
      </c>
      <c r="B21" s="59" t="s">
        <v>27</v>
      </c>
      <c r="C21" s="53">
        <f t="shared" ref="C21" si="0">E21/12</f>
        <v>80.291666666666671</v>
      </c>
      <c r="D21" s="60">
        <f>C21/C6</f>
        <v>2.4785203477902969E-2</v>
      </c>
      <c r="E21" s="53">
        <f>C7*2.35</f>
        <v>963.5</v>
      </c>
      <c r="H21" s="4"/>
      <c r="I21" s="4"/>
    </row>
    <row r="22" spans="1:9" ht="12.75" x14ac:dyDescent="0.2">
      <c r="A22" s="56" t="s">
        <v>28</v>
      </c>
      <c r="B22" s="59" t="s">
        <v>29</v>
      </c>
      <c r="C22" s="53">
        <f>E22/12</f>
        <v>55.35</v>
      </c>
      <c r="D22" s="60">
        <f>C22/C6</f>
        <v>1.7085970057107578E-2</v>
      </c>
      <c r="E22" s="53">
        <f>C7*1.62</f>
        <v>664.2</v>
      </c>
      <c r="H22" s="4"/>
      <c r="I22" s="4"/>
    </row>
    <row r="23" spans="1:9" s="61" customFormat="1" ht="12.75" x14ac:dyDescent="0.2">
      <c r="A23" s="56" t="s">
        <v>30</v>
      </c>
      <c r="B23" s="59" t="s">
        <v>31</v>
      </c>
      <c r="C23" s="53">
        <f>C12*12%/12</f>
        <v>3304.2899999999995</v>
      </c>
      <c r="D23" s="53">
        <f>C23/C6</f>
        <v>1.0199999999999998</v>
      </c>
      <c r="E23" s="58">
        <f>C12*12%</f>
        <v>39651.479999999996</v>
      </c>
    </row>
    <row r="24" spans="1:9" ht="25.5" x14ac:dyDescent="0.2">
      <c r="A24" s="56" t="s">
        <v>32</v>
      </c>
      <c r="B24" s="59" t="s">
        <v>33</v>
      </c>
      <c r="C24" s="53">
        <f>C12*0.9%/12</f>
        <v>247.82175000000004</v>
      </c>
      <c r="D24" s="53">
        <f>C24/C6</f>
        <v>7.6500000000000012E-2</v>
      </c>
      <c r="E24" s="58">
        <f>C12*0.9%</f>
        <v>2973.8610000000003</v>
      </c>
      <c r="H24" s="4"/>
      <c r="I24" s="4"/>
    </row>
    <row r="25" spans="1:9" s="61" customFormat="1" ht="12.75" x14ac:dyDescent="0.2">
      <c r="A25" s="56" t="s">
        <v>34</v>
      </c>
      <c r="B25" s="59" t="s">
        <v>35</v>
      </c>
      <c r="C25" s="53">
        <f>C12*2.5%/12</f>
        <v>688.39375000000007</v>
      </c>
      <c r="D25" s="53">
        <f>C25/C6</f>
        <v>0.21250000000000002</v>
      </c>
      <c r="E25" s="58">
        <f>C25*12</f>
        <v>8260.7250000000004</v>
      </c>
    </row>
    <row r="26" spans="1:9" s="64" customFormat="1" ht="12.75" x14ac:dyDescent="0.2">
      <c r="A26" s="56" t="s">
        <v>36</v>
      </c>
      <c r="B26" s="59" t="s">
        <v>37</v>
      </c>
      <c r="C26" s="62">
        <f>E26/12</f>
        <v>391.98583333333335</v>
      </c>
      <c r="D26" s="62">
        <f>E26/C6/12</f>
        <v>0.12100195503421309</v>
      </c>
      <c r="E26" s="63">
        <f>C9*1%</f>
        <v>4703.83</v>
      </c>
    </row>
    <row r="27" spans="1:9" s="68" customFormat="1" ht="12.75" x14ac:dyDescent="0.2">
      <c r="A27" s="65"/>
      <c r="B27" s="66" t="s">
        <v>38</v>
      </c>
      <c r="C27" s="67">
        <f>SUM(C17:C26)</f>
        <v>26587.127999999997</v>
      </c>
      <c r="D27" s="67">
        <f>SUM(D17:D26)</f>
        <v>8.2071702423213448</v>
      </c>
      <c r="E27" s="67">
        <f>SUM(E17:E26)</f>
        <v>319045.53599999996</v>
      </c>
    </row>
    <row r="28" spans="1:9" ht="25.5" x14ac:dyDescent="0.2">
      <c r="A28" s="56"/>
      <c r="B28" s="69" t="s">
        <v>39</v>
      </c>
      <c r="C28" s="70">
        <f t="shared" ref="C28" si="1">E28/12</f>
        <v>948.62200000000303</v>
      </c>
      <c r="D28" s="70">
        <f>C28/C6</f>
        <v>0.29282975767865504</v>
      </c>
      <c r="E28" s="70">
        <f>C12-E27</f>
        <v>11383.464000000036</v>
      </c>
      <c r="H28" s="4"/>
      <c r="I28" s="4"/>
    </row>
    <row r="29" spans="1:9" s="72" customFormat="1" ht="12" customHeight="1" x14ac:dyDescent="0.3">
      <c r="A29" s="71" t="s">
        <v>40</v>
      </c>
      <c r="B29" s="59" t="s">
        <v>41</v>
      </c>
      <c r="C29" s="53">
        <f>E29/12</f>
        <v>416.66666666666669</v>
      </c>
      <c r="D29" s="60">
        <f>C29/C6</f>
        <v>0.12862067191439008</v>
      </c>
      <c r="E29" s="63">
        <v>5000</v>
      </c>
      <c r="H29" s="73"/>
      <c r="I29" s="73"/>
    </row>
    <row r="30" spans="1:9" s="72" customFormat="1" ht="12" customHeight="1" x14ac:dyDescent="0.3">
      <c r="A30" s="71" t="s">
        <v>42</v>
      </c>
      <c r="B30" s="74" t="s">
        <v>43</v>
      </c>
      <c r="C30" s="62">
        <f>E30/12</f>
        <v>541.66666666666663</v>
      </c>
      <c r="D30" s="75">
        <f>C30/C6</f>
        <v>0.16720687348870708</v>
      </c>
      <c r="E30" s="75">
        <v>6500</v>
      </c>
      <c r="H30" s="73"/>
      <c r="I30" s="73"/>
    </row>
    <row r="31" spans="1:9" ht="12.75" x14ac:dyDescent="0.2">
      <c r="A31" s="54"/>
      <c r="B31" s="76" t="s">
        <v>44</v>
      </c>
      <c r="C31" s="67">
        <f>SUM(C29:C30)</f>
        <v>958.33333333333326</v>
      </c>
      <c r="D31" s="67">
        <f>SUM(D29:D30)</f>
        <v>0.29582754540309719</v>
      </c>
      <c r="E31" s="67">
        <f>SUM(E29:E30)</f>
        <v>11500</v>
      </c>
      <c r="F31" s="77"/>
      <c r="H31" s="4"/>
      <c r="I31" s="4"/>
    </row>
    <row r="32" spans="1:9" ht="12.75" x14ac:dyDescent="0.2">
      <c r="A32" s="78"/>
      <c r="B32" s="79" t="s">
        <v>45</v>
      </c>
      <c r="C32" s="70">
        <f t="shared" ref="C32" si="2">E32/12</f>
        <v>-3411.8808333333332</v>
      </c>
      <c r="D32" s="70">
        <f>C32/C6</f>
        <v>-1.05321217266039</v>
      </c>
      <c r="E32" s="70">
        <v>-40942.57</v>
      </c>
      <c r="H32" s="4"/>
      <c r="I32" s="4"/>
    </row>
    <row r="33" spans="1:9" ht="24" customHeight="1" x14ac:dyDescent="0.2">
      <c r="A33" s="54"/>
      <c r="B33" s="80" t="s">
        <v>46</v>
      </c>
      <c r="C33" s="81"/>
      <c r="D33" s="82">
        <f>D27+D31</f>
        <v>8.5029977877244427</v>
      </c>
      <c r="E33" s="83"/>
      <c r="H33" s="4"/>
      <c r="I33" s="4"/>
    </row>
    <row r="34" spans="1:9" ht="12.75" hidden="1" x14ac:dyDescent="0.2">
      <c r="A34" s="84"/>
      <c r="B34" s="85"/>
      <c r="C34" s="86"/>
      <c r="D34" s="87"/>
      <c r="E34" s="86"/>
      <c r="H34" s="4"/>
      <c r="I34" s="4"/>
    </row>
    <row r="35" spans="1:9" ht="25.5" x14ac:dyDescent="0.2">
      <c r="A35" s="84"/>
      <c r="B35" s="88" t="s">
        <v>47</v>
      </c>
      <c r="C35" s="89">
        <v>977</v>
      </c>
      <c r="D35" s="89">
        <f>C35/100*88</f>
        <v>859.76</v>
      </c>
      <c r="E35" s="87"/>
      <c r="H35" s="4"/>
      <c r="I35" s="4"/>
    </row>
    <row r="36" spans="1:9" ht="0.75" customHeight="1" x14ac:dyDescent="0.2">
      <c r="A36" s="84"/>
      <c r="B36" s="85"/>
      <c r="C36" s="86"/>
      <c r="D36" s="86"/>
      <c r="E36" s="86"/>
      <c r="H36" s="4"/>
      <c r="I36" s="4"/>
    </row>
    <row r="37" spans="1:9" ht="12.75" x14ac:dyDescent="0.2">
      <c r="A37" s="90"/>
      <c r="B37" s="91"/>
      <c r="C37" s="91"/>
      <c r="D37" s="91"/>
      <c r="E37" s="91"/>
      <c r="F37" s="72"/>
      <c r="H37" s="4"/>
      <c r="I37" s="4"/>
    </row>
    <row r="38" spans="1:9" ht="24" customHeight="1" x14ac:dyDescent="0.2">
      <c r="A38" s="90"/>
      <c r="B38" s="91"/>
      <c r="C38" s="91"/>
      <c r="D38" s="91"/>
      <c r="E38" s="91"/>
      <c r="F38" s="72"/>
      <c r="H38" s="4"/>
      <c r="I38" s="4"/>
    </row>
    <row r="39" spans="1:9" ht="49.5" customHeight="1" x14ac:dyDescent="0.2">
      <c r="A39" s="92"/>
      <c r="B39" s="85"/>
      <c r="C39" s="93"/>
      <c r="D39" s="92"/>
      <c r="E39" s="94"/>
      <c r="H39" s="4"/>
      <c r="I39" s="4"/>
    </row>
    <row r="40" spans="1:9" ht="12.75" x14ac:dyDescent="0.2">
      <c r="A40" s="84"/>
      <c r="B40" s="85"/>
      <c r="C40" s="93"/>
      <c r="D40" s="86"/>
      <c r="E40" s="86"/>
      <c r="H40" s="4"/>
      <c r="I40" s="4"/>
    </row>
    <row r="41" spans="1:9" ht="12.75" x14ac:dyDescent="0.2">
      <c r="A41" s="95"/>
      <c r="B41" s="96"/>
      <c r="C41" s="93"/>
      <c r="D41" s="93"/>
      <c r="E41" s="93"/>
      <c r="H41" s="4"/>
      <c r="I41" s="4"/>
    </row>
    <row r="42" spans="1:9" ht="12.75" x14ac:dyDescent="0.2">
      <c r="A42" s="95"/>
      <c r="B42" s="96"/>
      <c r="C42" s="93"/>
      <c r="D42" s="93"/>
      <c r="E42" s="93"/>
      <c r="H42" s="4"/>
      <c r="I42" s="4"/>
    </row>
    <row r="43" spans="1:9" ht="12.75" x14ac:dyDescent="0.2">
      <c r="A43" s="95"/>
      <c r="B43" s="96"/>
      <c r="C43" s="93"/>
      <c r="D43" s="93"/>
      <c r="E43" s="93"/>
      <c r="H43" s="4"/>
      <c r="I43" s="4"/>
    </row>
    <row r="44" spans="1:9" ht="12.75" x14ac:dyDescent="0.2">
      <c r="A44" s="95"/>
      <c r="B44" s="96"/>
      <c r="C44" s="93"/>
      <c r="D44" s="93"/>
      <c r="E44" s="93"/>
      <c r="H44" s="4"/>
      <c r="I44" s="4"/>
    </row>
    <row r="45" spans="1:9" ht="12.75" x14ac:dyDescent="0.2">
      <c r="A45" s="95"/>
      <c r="B45" s="96"/>
      <c r="C45" s="93"/>
      <c r="D45" s="93"/>
      <c r="E45" s="93"/>
      <c r="H45" s="4"/>
      <c r="I45" s="4"/>
    </row>
    <row r="46" spans="1:9" s="8" customFormat="1" ht="12.75" x14ac:dyDescent="0.2">
      <c r="A46" s="95"/>
      <c r="B46" s="96"/>
      <c r="C46" s="93"/>
      <c r="D46" s="93"/>
      <c r="E46" s="93"/>
    </row>
    <row r="47" spans="1:9" s="8" customFormat="1" ht="12.75" x14ac:dyDescent="0.2">
      <c r="A47" s="95"/>
      <c r="B47" s="96"/>
      <c r="C47" s="93"/>
      <c r="D47" s="93"/>
      <c r="E47" s="93"/>
    </row>
    <row r="48" spans="1:9" s="8" customFormat="1" ht="12.75" x14ac:dyDescent="0.2">
      <c r="A48" s="95"/>
      <c r="B48" s="96"/>
      <c r="C48" s="93"/>
      <c r="D48" s="93"/>
      <c r="E48" s="93"/>
    </row>
    <row r="49" spans="1:5" s="8" customFormat="1" ht="12.75" x14ac:dyDescent="0.2">
      <c r="A49" s="95"/>
      <c r="B49" s="96"/>
      <c r="C49" s="93"/>
      <c r="D49" s="93"/>
      <c r="E49" s="93"/>
    </row>
    <row r="50" spans="1:5" s="8" customFormat="1" ht="12.75" x14ac:dyDescent="0.2">
      <c r="A50" s="95"/>
      <c r="B50" s="96"/>
      <c r="C50" s="93"/>
      <c r="D50" s="93"/>
      <c r="E50" s="93"/>
    </row>
    <row r="51" spans="1:5" s="8" customFormat="1" ht="12.75" x14ac:dyDescent="0.2">
      <c r="A51" s="95"/>
      <c r="B51" s="96"/>
      <c r="C51" s="93"/>
      <c r="D51" s="93"/>
      <c r="E51" s="93"/>
    </row>
    <row r="52" spans="1:5" s="8" customFormat="1" ht="12.75" x14ac:dyDescent="0.2">
      <c r="A52" s="1"/>
      <c r="B52" s="2"/>
      <c r="C52" s="93"/>
      <c r="D52" s="93"/>
      <c r="E52" s="93"/>
    </row>
    <row r="53" spans="1:5" s="8" customFormat="1" ht="12.75" x14ac:dyDescent="0.2">
      <c r="A53" s="1"/>
      <c r="B53" s="2"/>
      <c r="C53" s="93"/>
      <c r="D53" s="93"/>
      <c r="E53" s="93"/>
    </row>
    <row r="54" spans="1:5" s="8" customFormat="1" ht="12.75" x14ac:dyDescent="0.2">
      <c r="A54" s="1"/>
      <c r="B54" s="2"/>
      <c r="C54" s="93"/>
      <c r="D54" s="93"/>
      <c r="E54" s="93"/>
    </row>
    <row r="55" spans="1:5" s="8" customFormat="1" ht="12.75" x14ac:dyDescent="0.2">
      <c r="A55" s="1"/>
      <c r="B55" s="2"/>
      <c r="C55" s="93"/>
      <c r="D55" s="93"/>
      <c r="E55" s="93"/>
    </row>
    <row r="56" spans="1:5" s="8" customFormat="1" ht="12.75" x14ac:dyDescent="0.2">
      <c r="A56" s="1"/>
      <c r="B56" s="2"/>
      <c r="C56" s="93"/>
      <c r="D56" s="93"/>
      <c r="E56" s="93"/>
    </row>
    <row r="57" spans="1:5" s="8" customFormat="1" ht="12.75" x14ac:dyDescent="0.2">
      <c r="A57" s="1"/>
      <c r="B57" s="2"/>
      <c r="C57" s="93"/>
      <c r="D57" s="93"/>
      <c r="E57" s="93"/>
    </row>
    <row r="58" spans="1:5" s="8" customFormat="1" ht="12.75" x14ac:dyDescent="0.2">
      <c r="A58" s="1"/>
      <c r="B58" s="2"/>
      <c r="C58" s="93"/>
      <c r="D58" s="93"/>
      <c r="E58" s="93"/>
    </row>
    <row r="59" spans="1:5" s="8" customFormat="1" ht="12.75" x14ac:dyDescent="0.2">
      <c r="A59" s="1"/>
      <c r="B59" s="2"/>
      <c r="C59" s="93"/>
      <c r="D59" s="93"/>
      <c r="E59" s="93"/>
    </row>
    <row r="60" spans="1:5" s="8" customFormat="1" ht="12.75" x14ac:dyDescent="0.2">
      <c r="A60" s="1"/>
      <c r="B60" s="2"/>
      <c r="C60" s="93"/>
      <c r="D60" s="93"/>
      <c r="E60" s="93"/>
    </row>
    <row r="61" spans="1:5" s="8" customFormat="1" ht="12.75" x14ac:dyDescent="0.2">
      <c r="A61" s="1"/>
      <c r="B61" s="2"/>
      <c r="C61" s="93"/>
      <c r="D61" s="93"/>
      <c r="E61" s="93"/>
    </row>
    <row r="62" spans="1:5" s="8" customFormat="1" ht="12.75" x14ac:dyDescent="0.2">
      <c r="A62" s="1"/>
      <c r="B62" s="2"/>
      <c r="C62" s="93"/>
      <c r="D62" s="93"/>
      <c r="E62" s="93"/>
    </row>
    <row r="63" spans="1:5" s="8" customFormat="1" ht="12.75" x14ac:dyDescent="0.2">
      <c r="A63" s="1"/>
      <c r="B63" s="2"/>
      <c r="C63" s="93"/>
      <c r="D63" s="93"/>
      <c r="E63" s="93"/>
    </row>
    <row r="64" spans="1:5" s="8" customFormat="1" ht="12.75" x14ac:dyDescent="0.2">
      <c r="A64" s="1"/>
      <c r="B64" s="2"/>
      <c r="C64" s="93"/>
      <c r="D64" s="93"/>
      <c r="E64" s="93"/>
    </row>
    <row r="65" spans="1:5" s="8" customFormat="1" ht="12.75" x14ac:dyDescent="0.2">
      <c r="A65" s="1"/>
      <c r="B65" s="2"/>
      <c r="C65" s="93"/>
      <c r="D65" s="93"/>
      <c r="E65" s="93"/>
    </row>
    <row r="66" spans="1:5" s="8" customFormat="1" ht="12.75" x14ac:dyDescent="0.2">
      <c r="A66" s="1"/>
      <c r="B66" s="2"/>
      <c r="C66" s="93"/>
      <c r="D66" s="93"/>
      <c r="E66" s="93"/>
    </row>
    <row r="67" spans="1:5" s="8" customFormat="1" ht="12.75" x14ac:dyDescent="0.2">
      <c r="A67" s="1"/>
      <c r="B67" s="2"/>
      <c r="C67" s="93"/>
      <c r="D67" s="93"/>
      <c r="E67" s="93"/>
    </row>
    <row r="68" spans="1:5" s="8" customFormat="1" ht="12.75" x14ac:dyDescent="0.2">
      <c r="A68" s="1"/>
      <c r="B68" s="2"/>
      <c r="C68" s="93"/>
      <c r="D68" s="93"/>
      <c r="E68" s="93"/>
    </row>
    <row r="69" spans="1:5" s="8" customFormat="1" ht="12.75" x14ac:dyDescent="0.2">
      <c r="A69" s="1"/>
      <c r="B69" s="2"/>
      <c r="C69" s="93"/>
      <c r="D69" s="93"/>
      <c r="E69" s="93"/>
    </row>
    <row r="70" spans="1:5" s="8" customFormat="1" ht="12.75" x14ac:dyDescent="0.2">
      <c r="A70" s="1"/>
      <c r="B70" s="2"/>
      <c r="C70" s="93"/>
      <c r="D70" s="93"/>
      <c r="E70" s="93"/>
    </row>
    <row r="71" spans="1:5" s="8" customFormat="1" ht="12.75" x14ac:dyDescent="0.2">
      <c r="A71" s="1"/>
      <c r="B71" s="2"/>
      <c r="C71" s="93"/>
      <c r="D71" s="93"/>
      <c r="E71" s="93"/>
    </row>
    <row r="72" spans="1:5" s="8" customFormat="1" ht="12.75" x14ac:dyDescent="0.2">
      <c r="A72" s="1"/>
      <c r="B72" s="2"/>
      <c r="C72" s="93"/>
      <c r="D72" s="93"/>
      <c r="E72" s="93"/>
    </row>
    <row r="73" spans="1:5" s="8" customFormat="1" ht="12.75" x14ac:dyDescent="0.2">
      <c r="A73" s="1"/>
      <c r="B73" s="2"/>
      <c r="C73" s="93"/>
      <c r="D73" s="93"/>
      <c r="E73" s="93"/>
    </row>
    <row r="74" spans="1:5" s="8" customFormat="1" ht="12.75" x14ac:dyDescent="0.2">
      <c r="A74" s="1"/>
      <c r="B74" s="2"/>
      <c r="C74" s="93"/>
      <c r="D74" s="93"/>
      <c r="E74" s="93"/>
    </row>
    <row r="75" spans="1:5" s="8" customFormat="1" ht="12.75" x14ac:dyDescent="0.2">
      <c r="A75" s="1"/>
      <c r="B75" s="2"/>
      <c r="C75" s="93"/>
      <c r="D75" s="93"/>
      <c r="E75" s="93"/>
    </row>
    <row r="76" spans="1:5" s="8" customFormat="1" ht="12.75" x14ac:dyDescent="0.2">
      <c r="A76" s="1"/>
      <c r="B76" s="2"/>
      <c r="C76" s="93"/>
      <c r="D76" s="93"/>
      <c r="E76" s="93"/>
    </row>
    <row r="77" spans="1:5" s="8" customFormat="1" ht="12.75" x14ac:dyDescent="0.2">
      <c r="A77" s="1"/>
      <c r="B77" s="2"/>
      <c r="C77" s="93"/>
      <c r="D77" s="93"/>
      <c r="E77" s="93"/>
    </row>
    <row r="78" spans="1:5" s="8" customFormat="1" ht="12.75" x14ac:dyDescent="0.2">
      <c r="A78" s="1"/>
      <c r="B78" s="2"/>
      <c r="C78" s="93"/>
      <c r="D78" s="93"/>
      <c r="E78" s="93"/>
    </row>
    <row r="79" spans="1:5" s="8" customFormat="1" ht="12.75" x14ac:dyDescent="0.2">
      <c r="A79" s="1"/>
      <c r="B79" s="2"/>
      <c r="C79" s="93"/>
      <c r="D79" s="93"/>
      <c r="E79" s="93"/>
    </row>
    <row r="80" spans="1:5" s="8" customFormat="1" ht="12.75" x14ac:dyDescent="0.2">
      <c r="A80" s="1"/>
      <c r="B80" s="2"/>
      <c r="C80" s="93"/>
      <c r="D80" s="93"/>
      <c r="E80" s="93"/>
    </row>
    <row r="81" spans="1:9" s="8" customFormat="1" ht="12.75" x14ac:dyDescent="0.2">
      <c r="A81" s="1"/>
      <c r="B81" s="2"/>
      <c r="C81" s="93"/>
      <c r="D81" s="93"/>
      <c r="E81" s="93"/>
    </row>
    <row r="82" spans="1:9" s="8" customFormat="1" ht="12.75" x14ac:dyDescent="0.2">
      <c r="A82" s="1"/>
      <c r="B82" s="2"/>
      <c r="C82" s="93"/>
      <c r="D82" s="93"/>
      <c r="E82" s="93"/>
    </row>
    <row r="83" spans="1:9" s="8" customFormat="1" ht="12.75" x14ac:dyDescent="0.2">
      <c r="A83" s="1"/>
      <c r="B83" s="2"/>
      <c r="C83" s="1"/>
      <c r="D83" s="93"/>
      <c r="E83" s="93"/>
    </row>
    <row r="84" spans="1:9" s="8" customFormat="1" ht="12.75" x14ac:dyDescent="0.2">
      <c r="A84" s="1"/>
      <c r="B84" s="2"/>
      <c r="C84" s="1"/>
      <c r="D84" s="93"/>
      <c r="E84" s="93"/>
    </row>
    <row r="85" spans="1:9" s="8" customFormat="1" ht="12.75" x14ac:dyDescent="0.2">
      <c r="A85" s="1"/>
      <c r="B85" s="2"/>
      <c r="C85" s="1"/>
      <c r="D85" s="93"/>
      <c r="E85" s="93"/>
    </row>
    <row r="86" spans="1:9" s="8" customFormat="1" ht="12.75" x14ac:dyDescent="0.2">
      <c r="A86" s="1"/>
      <c r="B86" s="2"/>
      <c r="C86" s="1"/>
      <c r="D86" s="93"/>
      <c r="E86" s="93"/>
    </row>
    <row r="87" spans="1:9" s="8" customFormat="1" ht="12.75" x14ac:dyDescent="0.2">
      <c r="A87" s="1"/>
      <c r="B87" s="2"/>
      <c r="C87" s="1"/>
      <c r="D87" s="93"/>
      <c r="E87" s="93"/>
    </row>
    <row r="88" spans="1:9" ht="12.75" x14ac:dyDescent="0.2">
      <c r="H88" s="4"/>
      <c r="I88" s="4"/>
    </row>
    <row r="89" spans="1:9" ht="12.75" x14ac:dyDescent="0.2">
      <c r="H89" s="4"/>
      <c r="I89" s="4"/>
    </row>
  </sheetData>
  <mergeCells count="12">
    <mergeCell ref="A15:A16"/>
    <mergeCell ref="B15:B16"/>
    <mergeCell ref="C15:C16"/>
    <mergeCell ref="D15:E15"/>
    <mergeCell ref="B33:C33"/>
    <mergeCell ref="B37:E38"/>
    <mergeCell ref="A2:G2"/>
    <mergeCell ref="C4:E4"/>
    <mergeCell ref="C5:E5"/>
    <mergeCell ref="C6:E6"/>
    <mergeCell ref="C8:E8"/>
    <mergeCell ref="A13:E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2019-04-10T07:50:54Z</dcterms:modified>
</cp:coreProperties>
</file>